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30" activeTab="0"/>
  </bookViews>
  <sheets>
    <sheet name="แผนงานรวม" sheetId="1" r:id="rId1"/>
  </sheets>
  <definedNames/>
  <calcPr fullCalcOnLoad="1"/>
</workbook>
</file>

<file path=xl/sharedStrings.xml><?xml version="1.0" encoding="utf-8"?>
<sst xmlns="http://schemas.openxmlformats.org/spreadsheetml/2006/main" count="421" uniqueCount="64">
  <si>
    <t>องค์การบริหารส่วนจังหวัดสมุทรสาคร</t>
  </si>
  <si>
    <t>รายการ</t>
  </si>
  <si>
    <t>ประมาณการ</t>
  </si>
  <si>
    <t>รวม</t>
  </si>
  <si>
    <t>รายจ่าย</t>
  </si>
  <si>
    <t>เงินเดือน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</si>
  <si>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</si>
  <si>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</si>
  <si>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</si>
  <si>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</si>
  <si>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ค่าจ้างชั่วคราว  (ท)</t>
  </si>
  <si>
    <t>ค่าตอบแทน</t>
  </si>
  <si>
    <t>ค่าใช้สอย</t>
  </si>
  <si>
    <t>เงินอุดหนุน</t>
  </si>
  <si>
    <t>รายจ่ายอื่น</t>
  </si>
  <si>
    <t>งบกลาง</t>
  </si>
  <si>
    <t>ค่าครุภัณฑ์  (หมายเหตุ 1)</t>
  </si>
  <si>
    <t>ค่าที่ดินและสิ่งก่อสร้าง (หมายเหตุ 2)</t>
  </si>
  <si>
    <t>รวมรายจ่าย</t>
  </si>
  <si>
    <t>-</t>
  </si>
  <si>
    <t>ค่าใช้สอย  (ท)</t>
  </si>
  <si>
    <t>สาธารณสุข</t>
  </si>
  <si>
    <t>นันทนาการ</t>
  </si>
  <si>
    <t>รายงานรายจ่ายในการดำเนินงานที่จ่ายจากเงินรายรับตามแผนงานรวม</t>
  </si>
  <si>
    <t>บริหารงาน</t>
  </si>
  <si>
    <t>ทั่วไป</t>
  </si>
  <si>
    <t>การรักษา</t>
  </si>
  <si>
    <t>ความสงบ</t>
  </si>
  <si>
    <t>ภายใน</t>
  </si>
  <si>
    <t>การศึกษา</t>
  </si>
  <si>
    <t>สังคม</t>
  </si>
  <si>
    <t>สงเคราะห์</t>
  </si>
  <si>
    <t>เคหะและ</t>
  </si>
  <si>
    <t>ชุมชน</t>
  </si>
  <si>
    <t>สร้างความ</t>
  </si>
  <si>
    <t>เข้มแข็ง</t>
  </si>
  <si>
    <t>ของชุมชน</t>
  </si>
  <si>
    <t>การศาสนา</t>
  </si>
  <si>
    <t>วัฒนธรรมและ</t>
  </si>
  <si>
    <t>อุตสาหกรรม</t>
  </si>
  <si>
    <t>และ</t>
  </si>
  <si>
    <t>การโยธา</t>
  </si>
  <si>
    <t>การเกษตร</t>
  </si>
  <si>
    <t>การพาณิชย์</t>
  </si>
  <si>
    <t>งบกลาง  (ท)</t>
  </si>
  <si>
    <t>ค่าที่ดินและสิ่งก่อสร้าง (ท)  (หมายเหตุ 2)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</si>
  <si>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</si>
  <si>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</si>
  <si>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</si>
  <si>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</si>
  <si>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</si>
  <si>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</si>
  <si>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</si>
  <si>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อุดหนุนทั่วไป</t>
  </si>
  <si>
    <t>รวมรายรับ</t>
  </si>
  <si>
    <t>รายรับสูงกว่ารายจ่าย</t>
  </si>
  <si>
    <t>อุดหนุนเฉพาะกิจ</t>
  </si>
  <si>
    <t>รัรฐบาลจัดสรร</t>
  </si>
  <si>
    <t>ค่าวัสดุ (ท)</t>
  </si>
  <si>
    <t>ค่าครุภัณฑ์  (ท)</t>
  </si>
  <si>
    <t>เงินอุดหนุน (ก)</t>
  </si>
  <si>
    <t>ค่าสาธารณูปโภค (ท)</t>
  </si>
  <si>
    <t>เงินเดือน (ท)</t>
  </si>
  <si>
    <t>ตั้งแต่วันที่ 1 ตุลาคม 2555 ถึง 31 ธันวาคม 2555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</si>
</sst>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  <numFmt numFmtId="189" formatCode="_-* #,##0_-;\-* #,##0_-;_-* &quot;-&quot;??_-;_-@_-"/>
    <numFmt numFmtId="190" formatCode="_-* #,##0.0_-;\-* #,##0.0_-;_-* &quot;-&quot;??_-;_-@_-"/>
  </numFmts>
  <fonts count="32">
    <font>
      <sz val="10"/>
      <name val="Arial"/>
      <family val="0"/>
    </font>
    <font>
      <sz val="8"/>
      <name val="Arial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sz val="13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3.5"/>
      <color indexed="9"/>
      <name val="TH SarabunPSK"/>
      <family val="2"/>
    </font>
    <font>
      <b/>
      <sz val="14"/>
      <color indexed="9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right"/>
    </xf>
    <xf numFmtId="43" fontId="6" fillId="0" borderId="22" xfId="38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9"/>
  <sheetViews>
    <sheetView tabSelected="1" zoomScale="120" zoomScaleNormal="120" zoomScalePageLayoutView="0" workbookViewId="0" topLeftCell="A1">
      <selection activeCell="R13" sqref="R13"/>
    </sheetView>
  </sheetViews>
  <sheetFormatPr defaultColWidth="29.57421875" defaultRowHeight="12.75"/>
  <cols>
    <col min="1" max="1" width="24.8515625" style="20" customWidth="1"/>
    <col min="2" max="2" width="13.421875" style="19" customWidth="1"/>
    <col min="3" max="3" width="12.7109375" style="19" customWidth="1"/>
    <col min="4" max="4" width="11.8515625" style="19" customWidth="1"/>
    <col min="5" max="5" width="9.421875" style="19" customWidth="1"/>
    <col min="6" max="6" width="11.57421875" style="19" customWidth="1"/>
    <col min="7" max="7" width="9.421875" style="19" customWidth="1"/>
    <col min="8" max="8" width="10.8515625" style="19" customWidth="1"/>
    <col min="9" max="9" width="8.7109375" style="19" customWidth="1"/>
    <col min="10" max="11" width="11.57421875" style="19" customWidth="1"/>
    <col min="12" max="12" width="10.8515625" style="19" customWidth="1"/>
    <col min="13" max="13" width="7.28125" style="19" customWidth="1"/>
    <col min="14" max="14" width="8.57421875" style="19" customWidth="1"/>
    <col min="15" max="15" width="11.7109375" style="19" customWidth="1"/>
    <col min="16" max="76" width="29.57421875" style="19" customWidth="1"/>
    <col min="77" max="16384" width="29.57421875" style="20" customWidth="1"/>
  </cols>
  <sheetData>
    <row r="1" spans="1:76" s="40" customFormat="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</row>
    <row r="2" spans="1:76" s="40" customFormat="1" ht="18.7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1:76" s="40" customFormat="1" ht="18.75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</row>
    <row r="4" spans="1:76" s="2" customFormat="1" ht="10.5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10" customFormat="1" ht="17.25">
      <c r="A5" s="84" t="s">
        <v>1</v>
      </c>
      <c r="B5" s="82" t="s">
        <v>2</v>
      </c>
      <c r="C5" s="82" t="s">
        <v>3</v>
      </c>
      <c r="D5" s="5" t="s">
        <v>24</v>
      </c>
      <c r="E5" s="6" t="s">
        <v>26</v>
      </c>
      <c r="F5" s="79" t="s">
        <v>29</v>
      </c>
      <c r="G5" s="5" t="s">
        <v>30</v>
      </c>
      <c r="H5" s="85" t="s">
        <v>21</v>
      </c>
      <c r="I5" s="8" t="s">
        <v>32</v>
      </c>
      <c r="J5" s="5" t="s">
        <v>34</v>
      </c>
      <c r="K5" s="6" t="s">
        <v>37</v>
      </c>
      <c r="L5" s="7" t="s">
        <v>39</v>
      </c>
      <c r="M5" s="79" t="s">
        <v>42</v>
      </c>
      <c r="N5" s="88" t="s">
        <v>43</v>
      </c>
      <c r="O5" s="85" t="s">
        <v>15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7.25">
      <c r="A6" s="84"/>
      <c r="B6" s="82"/>
      <c r="C6" s="82"/>
      <c r="D6" s="11" t="s">
        <v>25</v>
      </c>
      <c r="E6" s="12" t="s">
        <v>27</v>
      </c>
      <c r="F6" s="80"/>
      <c r="G6" s="11" t="s">
        <v>31</v>
      </c>
      <c r="H6" s="86"/>
      <c r="I6" s="14" t="s">
        <v>33</v>
      </c>
      <c r="J6" s="11" t="s">
        <v>35</v>
      </c>
      <c r="K6" s="12" t="s">
        <v>38</v>
      </c>
      <c r="L6" s="13" t="s">
        <v>40</v>
      </c>
      <c r="M6" s="80"/>
      <c r="N6" s="89"/>
      <c r="O6" s="8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7.25">
      <c r="A7" s="84"/>
      <c r="B7" s="82"/>
      <c r="C7" s="82"/>
      <c r="D7" s="15"/>
      <c r="E7" s="16" t="s">
        <v>28</v>
      </c>
      <c r="F7" s="81"/>
      <c r="G7" s="15"/>
      <c r="H7" s="87"/>
      <c r="I7" s="18"/>
      <c r="J7" s="15" t="s">
        <v>36</v>
      </c>
      <c r="K7" s="16" t="s">
        <v>22</v>
      </c>
      <c r="L7" s="17" t="s">
        <v>41</v>
      </c>
      <c r="M7" s="81"/>
      <c r="N7" s="90"/>
      <c r="O7" s="8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26" customFormat="1" ht="18.75">
      <c r="A8" s="23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</row>
    <row r="9" spans="1:76" s="26" customFormat="1" ht="18.75">
      <c r="A9" s="27" t="s">
        <v>5</v>
      </c>
      <c r="B9" s="31">
        <f>37035440+5149400+8876000</f>
        <v>51060840</v>
      </c>
      <c r="C9" s="31">
        <f>P9</f>
        <v>6950237.600000001</v>
      </c>
      <c r="D9" s="32">
        <v>5593572.08</v>
      </c>
      <c r="E9" s="33" t="s">
        <v>19</v>
      </c>
      <c r="F9" s="32">
        <v>355151.65</v>
      </c>
      <c r="G9" s="33" t="s">
        <v>19</v>
      </c>
      <c r="H9" s="33" t="s">
        <v>19</v>
      </c>
      <c r="I9" s="33" t="s">
        <v>19</v>
      </c>
      <c r="J9" s="33" t="s">
        <v>19</v>
      </c>
      <c r="K9" s="33" t="s">
        <v>19</v>
      </c>
      <c r="L9" s="32">
        <v>1001513.87</v>
      </c>
      <c r="M9" s="33" t="s">
        <v>19</v>
      </c>
      <c r="N9" s="33" t="s">
        <v>19</v>
      </c>
      <c r="O9" s="33" t="s">
        <v>19</v>
      </c>
      <c r="P9" s="91">
        <f>SUM(D9:O9)</f>
        <v>6950237.600000001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26" customFormat="1" ht="18.75">
      <c r="A10" s="27" t="s">
        <v>62</v>
      </c>
      <c r="B10" s="31">
        <f>37788700</f>
        <v>37788700</v>
      </c>
      <c r="C10" s="31">
        <f>P10</f>
        <v>61721.61</v>
      </c>
      <c r="D10" s="33" t="s">
        <v>19</v>
      </c>
      <c r="E10" s="33" t="s">
        <v>19</v>
      </c>
      <c r="F10" s="64">
        <v>61721.61</v>
      </c>
      <c r="G10" s="33" t="s">
        <v>19</v>
      </c>
      <c r="H10" s="33" t="s">
        <v>19</v>
      </c>
      <c r="I10" s="33" t="s">
        <v>19</v>
      </c>
      <c r="J10" s="33" t="s">
        <v>19</v>
      </c>
      <c r="K10" s="33" t="s">
        <v>19</v>
      </c>
      <c r="L10" s="33" t="s">
        <v>19</v>
      </c>
      <c r="M10" s="33" t="s">
        <v>19</v>
      </c>
      <c r="N10" s="33" t="s">
        <v>19</v>
      </c>
      <c r="O10" s="33" t="s">
        <v>19</v>
      </c>
      <c r="P10" s="91">
        <f aca="true" t="shared" si="0" ref="P10:P29">SUM(D10:O10)</f>
        <v>61721.61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6" customFormat="1" ht="18.75">
      <c r="A11" s="27" t="s">
        <v>6</v>
      </c>
      <c r="B11" s="31">
        <f>1389800+471000+2582300</f>
        <v>4443100</v>
      </c>
      <c r="C11" s="31">
        <f aca="true" t="shared" si="1" ref="C11:C29">P11</f>
        <v>978057</v>
      </c>
      <c r="D11" s="32">
        <v>341670</v>
      </c>
      <c r="E11" s="33" t="s">
        <v>19</v>
      </c>
      <c r="F11" s="33" t="s">
        <v>19</v>
      </c>
      <c r="G11" s="33" t="s">
        <v>19</v>
      </c>
      <c r="H11" s="33" t="s">
        <v>19</v>
      </c>
      <c r="I11" s="33" t="s">
        <v>19</v>
      </c>
      <c r="J11" s="33" t="s">
        <v>19</v>
      </c>
      <c r="K11" s="33" t="s">
        <v>19</v>
      </c>
      <c r="L11" s="32">
        <v>636387</v>
      </c>
      <c r="M11" s="33" t="s">
        <v>19</v>
      </c>
      <c r="N11" s="33" t="s">
        <v>19</v>
      </c>
      <c r="O11" s="33" t="s">
        <v>19</v>
      </c>
      <c r="P11" s="91">
        <f t="shared" si="0"/>
        <v>978057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s="26" customFormat="1" ht="18.75">
      <c r="A12" s="27" t="s">
        <v>7</v>
      </c>
      <c r="B12" s="31">
        <f>11847200+9520300+8204600</f>
        <v>29572100</v>
      </c>
      <c r="C12" s="31">
        <f t="shared" si="1"/>
        <v>4454595</v>
      </c>
      <c r="D12" s="32">
        <v>1876260</v>
      </c>
      <c r="E12" s="33" t="s">
        <v>19</v>
      </c>
      <c r="F12" s="32">
        <v>1797840</v>
      </c>
      <c r="G12" s="33" t="s">
        <v>19</v>
      </c>
      <c r="H12" s="33" t="s">
        <v>19</v>
      </c>
      <c r="I12" s="33" t="s">
        <v>19</v>
      </c>
      <c r="J12" s="33" t="s">
        <v>19</v>
      </c>
      <c r="K12" s="33" t="s">
        <v>19</v>
      </c>
      <c r="L12" s="32">
        <v>780495</v>
      </c>
      <c r="M12" s="33" t="s">
        <v>19</v>
      </c>
      <c r="N12" s="33" t="s">
        <v>19</v>
      </c>
      <c r="O12" s="33" t="s">
        <v>19</v>
      </c>
      <c r="P12" s="91">
        <f t="shared" si="0"/>
        <v>4454595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</row>
    <row r="13" spans="1:76" s="26" customFormat="1" ht="18.75">
      <c r="A13" s="27" t="s">
        <v>10</v>
      </c>
      <c r="B13" s="31">
        <f>308500+792000</f>
        <v>1100500</v>
      </c>
      <c r="C13" s="31">
        <f t="shared" si="1"/>
        <v>211740</v>
      </c>
      <c r="D13" s="33" t="s">
        <v>19</v>
      </c>
      <c r="E13" s="33" t="s">
        <v>19</v>
      </c>
      <c r="F13" s="64">
        <v>40740</v>
      </c>
      <c r="G13" s="33" t="s">
        <v>19</v>
      </c>
      <c r="H13" s="33" t="s">
        <v>19</v>
      </c>
      <c r="I13" s="33" t="s">
        <v>19</v>
      </c>
      <c r="J13" s="33" t="s">
        <v>19</v>
      </c>
      <c r="K13" s="32">
        <v>171000</v>
      </c>
      <c r="L13" s="33" t="s">
        <v>19</v>
      </c>
      <c r="M13" s="33" t="s">
        <v>19</v>
      </c>
      <c r="N13" s="33" t="s">
        <v>19</v>
      </c>
      <c r="O13" s="33" t="s">
        <v>19</v>
      </c>
      <c r="P13" s="91">
        <f t="shared" si="0"/>
        <v>211740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s="26" customFormat="1" ht="18.75">
      <c r="A14" s="27" t="s">
        <v>11</v>
      </c>
      <c r="B14" s="31">
        <f>4090000+1000000+500000</f>
        <v>5590000</v>
      </c>
      <c r="C14" s="31">
        <f t="shared" si="1"/>
        <v>1033099.5</v>
      </c>
      <c r="D14" s="32">
        <v>863419.5</v>
      </c>
      <c r="E14" s="33" t="s">
        <v>19</v>
      </c>
      <c r="F14" s="64">
        <v>31020</v>
      </c>
      <c r="G14" s="33">
        <v>45320</v>
      </c>
      <c r="H14" s="33" t="s">
        <v>19</v>
      </c>
      <c r="I14" s="33" t="s">
        <v>19</v>
      </c>
      <c r="J14" s="33" t="s">
        <v>19</v>
      </c>
      <c r="K14" s="33" t="s">
        <v>19</v>
      </c>
      <c r="L14" s="64">
        <v>93340</v>
      </c>
      <c r="M14" s="33" t="s">
        <v>19</v>
      </c>
      <c r="N14" s="33" t="s">
        <v>19</v>
      </c>
      <c r="O14" s="33" t="s">
        <v>19</v>
      </c>
      <c r="P14" s="91">
        <f t="shared" si="0"/>
        <v>1033099.5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s="26" customFormat="1" ht="18.75">
      <c r="A15" s="27" t="s">
        <v>12</v>
      </c>
      <c r="B15" s="31">
        <f>18635000+17895500+2000000+9150000+23170000+5480000+3550000+5800000</f>
        <v>85680500</v>
      </c>
      <c r="C15" s="31">
        <f t="shared" si="1"/>
        <v>1787175.5</v>
      </c>
      <c r="D15" s="32">
        <v>174742.5</v>
      </c>
      <c r="E15" s="33" t="s">
        <v>19</v>
      </c>
      <c r="F15" s="32">
        <v>1600683</v>
      </c>
      <c r="G15" s="33" t="s">
        <v>19</v>
      </c>
      <c r="H15" s="33" t="s">
        <v>19</v>
      </c>
      <c r="I15" s="33" t="s">
        <v>19</v>
      </c>
      <c r="J15" s="33">
        <v>6250</v>
      </c>
      <c r="K15" s="33" t="s">
        <v>19</v>
      </c>
      <c r="L15" s="32">
        <v>5500</v>
      </c>
      <c r="M15" s="33" t="s">
        <v>19</v>
      </c>
      <c r="N15" s="33" t="s">
        <v>19</v>
      </c>
      <c r="O15" s="33" t="s">
        <v>19</v>
      </c>
      <c r="P15" s="91">
        <f t="shared" si="0"/>
        <v>1787175.5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s="26" customFormat="1" ht="18.75">
      <c r="A16" s="27" t="s">
        <v>20</v>
      </c>
      <c r="B16" s="31">
        <f>12448800+12000</f>
        <v>12460800</v>
      </c>
      <c r="C16" s="31">
        <f t="shared" si="1"/>
        <v>0</v>
      </c>
      <c r="D16" s="33" t="s">
        <v>19</v>
      </c>
      <c r="E16" s="33" t="s">
        <v>19</v>
      </c>
      <c r="F16" s="33" t="s">
        <v>19</v>
      </c>
      <c r="G16" s="33" t="s">
        <v>19</v>
      </c>
      <c r="H16" s="33" t="s">
        <v>19</v>
      </c>
      <c r="I16" s="33" t="s">
        <v>19</v>
      </c>
      <c r="J16" s="33" t="s">
        <v>19</v>
      </c>
      <c r="K16" s="33" t="s">
        <v>19</v>
      </c>
      <c r="L16" s="33" t="s">
        <v>19</v>
      </c>
      <c r="M16" s="33" t="s">
        <v>19</v>
      </c>
      <c r="N16" s="33" t="s">
        <v>19</v>
      </c>
      <c r="O16" s="33" t="s">
        <v>19</v>
      </c>
      <c r="P16" s="91">
        <f t="shared" si="0"/>
        <v>0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1:76" s="26" customFormat="1" ht="18.75">
      <c r="A17" s="27" t="s">
        <v>8</v>
      </c>
      <c r="B17" s="31">
        <f>3625000+4065760+10750000</f>
        <v>18440760</v>
      </c>
      <c r="C17" s="31">
        <f t="shared" si="1"/>
        <v>799460.77</v>
      </c>
      <c r="D17" s="32">
        <v>4510</v>
      </c>
      <c r="E17" s="33" t="s">
        <v>19</v>
      </c>
      <c r="F17" s="33" t="s">
        <v>19</v>
      </c>
      <c r="G17" s="33" t="s">
        <v>19</v>
      </c>
      <c r="H17" s="33" t="s">
        <v>19</v>
      </c>
      <c r="I17" s="33" t="s">
        <v>19</v>
      </c>
      <c r="J17" s="33" t="s">
        <v>19</v>
      </c>
      <c r="K17" s="33" t="s">
        <v>19</v>
      </c>
      <c r="L17" s="32">
        <v>794950.77</v>
      </c>
      <c r="M17" s="33" t="s">
        <v>19</v>
      </c>
      <c r="N17" s="33" t="s">
        <v>19</v>
      </c>
      <c r="O17" s="33" t="s">
        <v>19</v>
      </c>
      <c r="P17" s="91">
        <f t="shared" si="0"/>
        <v>799460.77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1:76" s="26" customFormat="1" ht="18.75">
      <c r="A18" s="27" t="s">
        <v>58</v>
      </c>
      <c r="B18" s="31">
        <v>3525240</v>
      </c>
      <c r="C18" s="31">
        <f t="shared" si="1"/>
        <v>0</v>
      </c>
      <c r="D18" s="33" t="s">
        <v>19</v>
      </c>
      <c r="E18" s="33" t="s">
        <v>19</v>
      </c>
      <c r="F18" s="33" t="s">
        <v>19</v>
      </c>
      <c r="G18" s="33" t="s">
        <v>19</v>
      </c>
      <c r="H18" s="33" t="s">
        <v>19</v>
      </c>
      <c r="I18" s="33" t="s">
        <v>19</v>
      </c>
      <c r="J18" s="33" t="s">
        <v>19</v>
      </c>
      <c r="K18" s="33" t="s">
        <v>19</v>
      </c>
      <c r="L18" s="33" t="s">
        <v>19</v>
      </c>
      <c r="M18" s="33" t="s">
        <v>19</v>
      </c>
      <c r="N18" s="33" t="s">
        <v>19</v>
      </c>
      <c r="O18" s="33" t="s">
        <v>19</v>
      </c>
      <c r="P18" s="91">
        <f t="shared" si="0"/>
        <v>0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s="26" customFormat="1" ht="18.75">
      <c r="A19" s="27" t="s">
        <v>9</v>
      </c>
      <c r="B19" s="31">
        <f>2750000+3340000+170000</f>
        <v>6260000</v>
      </c>
      <c r="C19" s="31">
        <f>P19</f>
        <v>1298827.26</v>
      </c>
      <c r="D19" s="32">
        <v>863454.51</v>
      </c>
      <c r="E19" s="33" t="s">
        <v>19</v>
      </c>
      <c r="F19" s="32">
        <v>431512.19</v>
      </c>
      <c r="G19" s="33" t="s">
        <v>19</v>
      </c>
      <c r="H19" s="33" t="s">
        <v>19</v>
      </c>
      <c r="I19" s="33" t="s">
        <v>19</v>
      </c>
      <c r="J19" s="33" t="s">
        <v>19</v>
      </c>
      <c r="K19" s="32">
        <v>3860.56</v>
      </c>
      <c r="L19" s="33" t="s">
        <v>19</v>
      </c>
      <c r="M19" s="33" t="s">
        <v>19</v>
      </c>
      <c r="N19" s="33" t="s">
        <v>19</v>
      </c>
      <c r="O19" s="33" t="s">
        <v>19</v>
      </c>
      <c r="P19" s="91">
        <f t="shared" si="0"/>
        <v>1298827.26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pans="1:76" s="26" customFormat="1" ht="18.75">
      <c r="A20" s="27" t="s">
        <v>61</v>
      </c>
      <c r="B20" s="31">
        <v>130000</v>
      </c>
      <c r="C20" s="31">
        <f>P20</f>
        <v>22884.76</v>
      </c>
      <c r="D20" s="33" t="s">
        <v>19</v>
      </c>
      <c r="E20" s="33" t="s">
        <v>19</v>
      </c>
      <c r="F20" s="33" t="s">
        <v>19</v>
      </c>
      <c r="G20" s="33" t="s">
        <v>19</v>
      </c>
      <c r="H20" s="33" t="s">
        <v>19</v>
      </c>
      <c r="I20" s="33" t="s">
        <v>19</v>
      </c>
      <c r="J20" s="33" t="s">
        <v>19</v>
      </c>
      <c r="K20" s="32">
        <v>22884.76</v>
      </c>
      <c r="L20" s="33" t="s">
        <v>19</v>
      </c>
      <c r="M20" s="33" t="s">
        <v>19</v>
      </c>
      <c r="N20" s="33" t="s">
        <v>19</v>
      </c>
      <c r="O20" s="33" t="s">
        <v>19</v>
      </c>
      <c r="P20" s="91">
        <f t="shared" si="0"/>
        <v>22884.76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1:76" s="26" customFormat="1" ht="18.75">
      <c r="A21" s="27" t="s">
        <v>13</v>
      </c>
      <c r="B21" s="64">
        <f>855000+28976160+200000+1960000+11786000+200000</f>
        <v>43977160</v>
      </c>
      <c r="C21" s="31">
        <f t="shared" si="1"/>
        <v>6317280</v>
      </c>
      <c r="D21" s="33" t="s">
        <v>19</v>
      </c>
      <c r="E21" s="33" t="s">
        <v>19</v>
      </c>
      <c r="F21" s="32">
        <v>6317280</v>
      </c>
      <c r="G21" s="33" t="s">
        <v>19</v>
      </c>
      <c r="H21" s="33" t="s">
        <v>19</v>
      </c>
      <c r="I21" s="33" t="s">
        <v>19</v>
      </c>
      <c r="J21" s="33" t="s">
        <v>19</v>
      </c>
      <c r="K21" s="33" t="s">
        <v>19</v>
      </c>
      <c r="L21" s="33" t="s">
        <v>19</v>
      </c>
      <c r="M21" s="33" t="s">
        <v>19</v>
      </c>
      <c r="N21" s="33" t="s">
        <v>19</v>
      </c>
      <c r="O21" s="33" t="s">
        <v>19</v>
      </c>
      <c r="P21" s="91">
        <f t="shared" si="0"/>
        <v>6317280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pans="1:76" s="26" customFormat="1" ht="18.75">
      <c r="A22" s="27" t="s">
        <v>60</v>
      </c>
      <c r="B22" s="33" t="s">
        <v>19</v>
      </c>
      <c r="C22" s="31">
        <f t="shared" si="1"/>
        <v>0</v>
      </c>
      <c r="D22" s="33" t="s">
        <v>19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19</v>
      </c>
      <c r="K22" s="33" t="s">
        <v>19</v>
      </c>
      <c r="L22" s="33" t="s">
        <v>19</v>
      </c>
      <c r="M22" s="33" t="s">
        <v>19</v>
      </c>
      <c r="N22" s="33" t="s">
        <v>19</v>
      </c>
      <c r="O22" s="33" t="s">
        <v>19</v>
      </c>
      <c r="P22" s="91">
        <f t="shared" si="0"/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76" s="26" customFormat="1" ht="18.75">
      <c r="A23" s="27" t="s">
        <v>14</v>
      </c>
      <c r="B23" s="32"/>
      <c r="C23" s="31">
        <f t="shared" si="1"/>
        <v>0</v>
      </c>
      <c r="D23" s="33" t="s">
        <v>19</v>
      </c>
      <c r="E23" s="33" t="s">
        <v>19</v>
      </c>
      <c r="F23" s="33" t="s">
        <v>19</v>
      </c>
      <c r="G23" s="33" t="s">
        <v>19</v>
      </c>
      <c r="H23" s="33" t="s">
        <v>19</v>
      </c>
      <c r="I23" s="33" t="s">
        <v>19</v>
      </c>
      <c r="J23" s="33" t="s">
        <v>19</v>
      </c>
      <c r="K23" s="33" t="s">
        <v>19</v>
      </c>
      <c r="L23" s="33" t="s">
        <v>19</v>
      </c>
      <c r="M23" s="33" t="s">
        <v>19</v>
      </c>
      <c r="N23" s="33" t="s">
        <v>19</v>
      </c>
      <c r="O23" s="33" t="s">
        <v>19</v>
      </c>
      <c r="P23" s="91">
        <f t="shared" si="0"/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pans="1:76" s="26" customFormat="1" ht="18.75">
      <c r="A24" s="27" t="s">
        <v>15</v>
      </c>
      <c r="B24" s="31">
        <v>62910000</v>
      </c>
      <c r="C24" s="31">
        <f t="shared" si="1"/>
        <v>246800</v>
      </c>
      <c r="D24" s="33" t="s">
        <v>19</v>
      </c>
      <c r="E24" s="33" t="s">
        <v>19</v>
      </c>
      <c r="F24" s="33" t="s">
        <v>19</v>
      </c>
      <c r="G24" s="33" t="s">
        <v>19</v>
      </c>
      <c r="H24" s="33" t="s">
        <v>19</v>
      </c>
      <c r="I24" s="33" t="s">
        <v>19</v>
      </c>
      <c r="J24" s="33" t="s">
        <v>19</v>
      </c>
      <c r="K24" s="33" t="s">
        <v>19</v>
      </c>
      <c r="L24" s="33" t="s">
        <v>19</v>
      </c>
      <c r="M24" s="33" t="s">
        <v>19</v>
      </c>
      <c r="N24" s="33" t="s">
        <v>19</v>
      </c>
      <c r="O24" s="64">
        <v>246800</v>
      </c>
      <c r="P24" s="91">
        <f t="shared" si="0"/>
        <v>246800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pans="1:76" s="26" customFormat="1" ht="18.75">
      <c r="A25" s="27" t="s">
        <v>44</v>
      </c>
      <c r="B25" s="31">
        <v>1334100</v>
      </c>
      <c r="C25" s="31">
        <f t="shared" si="1"/>
        <v>1864</v>
      </c>
      <c r="D25" s="33" t="s">
        <v>19</v>
      </c>
      <c r="E25" s="33" t="s">
        <v>19</v>
      </c>
      <c r="F25" s="33" t="s">
        <v>19</v>
      </c>
      <c r="G25" s="33" t="s">
        <v>19</v>
      </c>
      <c r="H25" s="33" t="s">
        <v>19</v>
      </c>
      <c r="I25" s="33" t="s">
        <v>19</v>
      </c>
      <c r="J25" s="33" t="s">
        <v>19</v>
      </c>
      <c r="K25" s="33" t="s">
        <v>19</v>
      </c>
      <c r="L25" s="33" t="s">
        <v>19</v>
      </c>
      <c r="M25" s="33" t="s">
        <v>19</v>
      </c>
      <c r="N25" s="33" t="s">
        <v>19</v>
      </c>
      <c r="O25" s="32">
        <v>1864</v>
      </c>
      <c r="P25" s="91">
        <f t="shared" si="0"/>
        <v>1864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1:76" s="26" customFormat="1" ht="18.75">
      <c r="A26" s="27" t="s">
        <v>16</v>
      </c>
      <c r="B26" s="31">
        <f>1719500+4155700+30566500</f>
        <v>36441700</v>
      </c>
      <c r="C26" s="31">
        <f t="shared" si="1"/>
        <v>56570.9</v>
      </c>
      <c r="D26" s="32">
        <v>5189.5</v>
      </c>
      <c r="E26" s="33" t="s">
        <v>19</v>
      </c>
      <c r="F26" s="33" t="s">
        <v>19</v>
      </c>
      <c r="G26" s="33" t="s">
        <v>19</v>
      </c>
      <c r="H26" s="33" t="s">
        <v>19</v>
      </c>
      <c r="I26" s="33" t="s">
        <v>19</v>
      </c>
      <c r="J26" s="33" t="s">
        <v>19</v>
      </c>
      <c r="K26" s="33" t="s">
        <v>19</v>
      </c>
      <c r="L26" s="32">
        <v>51381.4</v>
      </c>
      <c r="M26" s="33" t="s">
        <v>19</v>
      </c>
      <c r="N26" s="33" t="s">
        <v>19</v>
      </c>
      <c r="O26" s="33" t="s">
        <v>19</v>
      </c>
      <c r="P26" s="91">
        <f t="shared" si="0"/>
        <v>56570.9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s="26" customFormat="1" ht="18.75">
      <c r="A27" s="27" t="s">
        <v>59</v>
      </c>
      <c r="B27" s="31"/>
      <c r="C27" s="31">
        <f t="shared" si="1"/>
        <v>0</v>
      </c>
      <c r="D27" s="35" t="s">
        <v>19</v>
      </c>
      <c r="E27" s="33" t="s">
        <v>19</v>
      </c>
      <c r="F27" s="33" t="s">
        <v>19</v>
      </c>
      <c r="G27" s="33" t="s">
        <v>19</v>
      </c>
      <c r="H27" s="33" t="s">
        <v>19</v>
      </c>
      <c r="I27" s="33" t="s">
        <v>19</v>
      </c>
      <c r="J27" s="33" t="s">
        <v>19</v>
      </c>
      <c r="K27" s="33" t="s">
        <v>19</v>
      </c>
      <c r="L27" s="33" t="s">
        <v>19</v>
      </c>
      <c r="M27" s="33" t="s">
        <v>19</v>
      </c>
      <c r="N27" s="33" t="s">
        <v>19</v>
      </c>
      <c r="O27" s="33" t="s">
        <v>19</v>
      </c>
      <c r="P27" s="91">
        <f t="shared" si="0"/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26" customFormat="1" ht="18.75">
      <c r="A28" s="62" t="s">
        <v>17</v>
      </c>
      <c r="B28" s="31">
        <f>2380000+3000000+3961340+138556500+1650000+2500000</f>
        <v>152047840</v>
      </c>
      <c r="C28" s="31">
        <f t="shared" si="1"/>
        <v>0</v>
      </c>
      <c r="D28" s="35" t="s">
        <v>19</v>
      </c>
      <c r="E28" s="33" t="s">
        <v>19</v>
      </c>
      <c r="F28" s="33" t="s">
        <v>19</v>
      </c>
      <c r="G28" s="33" t="s">
        <v>19</v>
      </c>
      <c r="H28" s="33" t="s">
        <v>19</v>
      </c>
      <c r="I28" s="33" t="s">
        <v>19</v>
      </c>
      <c r="J28" s="33" t="s">
        <v>19</v>
      </c>
      <c r="K28" s="33" t="s">
        <v>19</v>
      </c>
      <c r="L28" s="33" t="s">
        <v>19</v>
      </c>
      <c r="M28" s="33" t="s">
        <v>19</v>
      </c>
      <c r="N28" s="33" t="s">
        <v>19</v>
      </c>
      <c r="O28" s="33" t="s">
        <v>19</v>
      </c>
      <c r="P28" s="91">
        <f t="shared" si="0"/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s="26" customFormat="1" ht="18.75">
      <c r="A29" s="63" t="s">
        <v>45</v>
      </c>
      <c r="B29" s="34">
        <f>641660+45745000+850000</f>
        <v>47236660</v>
      </c>
      <c r="C29" s="31">
        <f t="shared" si="1"/>
        <v>0</v>
      </c>
      <c r="D29" s="35" t="s">
        <v>19</v>
      </c>
      <c r="E29" s="35" t="s">
        <v>19</v>
      </c>
      <c r="F29" s="33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91">
        <f t="shared" si="0"/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s="26" customFormat="1" ht="19.5" thickBot="1">
      <c r="A30" s="36" t="s">
        <v>18</v>
      </c>
      <c r="B30" s="37">
        <f aca="true" t="shared" si="2" ref="B30:J30">SUM(B9:B29)</f>
        <v>600000000</v>
      </c>
      <c r="C30" s="37">
        <f>SUM(C9:C29)</f>
        <v>24220313.900000002</v>
      </c>
      <c r="D30" s="37">
        <f t="shared" si="2"/>
        <v>9722818.09</v>
      </c>
      <c r="E30" s="37">
        <f t="shared" si="2"/>
        <v>0</v>
      </c>
      <c r="F30" s="37">
        <f t="shared" si="2"/>
        <v>10635948.45</v>
      </c>
      <c r="G30" s="37">
        <f t="shared" si="2"/>
        <v>45320</v>
      </c>
      <c r="H30" s="37">
        <f t="shared" si="2"/>
        <v>0</v>
      </c>
      <c r="I30" s="37">
        <f t="shared" si="2"/>
        <v>0</v>
      </c>
      <c r="J30" s="37">
        <f t="shared" si="2"/>
        <v>6250</v>
      </c>
      <c r="K30" s="37">
        <f>SUM(K13:K29)</f>
        <v>197745.32</v>
      </c>
      <c r="L30" s="37">
        <f>SUM(L9:L29)</f>
        <v>3363568.04</v>
      </c>
      <c r="M30" s="37">
        <f>SUM(M9:M29)</f>
        <v>0</v>
      </c>
      <c r="N30" s="37">
        <f>SUM(N9:N29)</f>
        <v>0</v>
      </c>
      <c r="O30" s="37">
        <f>SUM(O24:O29)</f>
        <v>248664</v>
      </c>
      <c r="P30" s="91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pans="1:76" s="26" customFormat="1" ht="19.5" thickTop="1">
      <c r="A31" s="58"/>
      <c r="B31" s="59"/>
      <c r="C31" s="59"/>
      <c r="D31" s="59"/>
      <c r="E31" s="60"/>
      <c r="F31" s="59"/>
      <c r="G31" s="59"/>
      <c r="H31" s="60"/>
      <c r="I31" s="60"/>
      <c r="J31" s="61"/>
      <c r="K31" s="59"/>
      <c r="L31" s="59"/>
      <c r="M31" s="60"/>
      <c r="N31" s="60"/>
      <c r="O31" s="59"/>
      <c r="P31" s="91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s="26" customFormat="1" ht="18.75">
      <c r="A32" s="58"/>
      <c r="B32" s="59"/>
      <c r="C32" s="59"/>
      <c r="D32" s="59"/>
      <c r="E32" s="60"/>
      <c r="F32" s="59"/>
      <c r="G32" s="59"/>
      <c r="H32" s="60"/>
      <c r="I32" s="60"/>
      <c r="J32" s="61"/>
      <c r="K32" s="59"/>
      <c r="L32" s="59"/>
      <c r="M32" s="60"/>
      <c r="N32" s="60"/>
      <c r="O32" s="59"/>
      <c r="P32" s="91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pans="1:76" s="26" customFormat="1" ht="18.75">
      <c r="A33" s="58"/>
      <c r="B33" s="59"/>
      <c r="C33" s="59"/>
      <c r="D33" s="59"/>
      <c r="E33" s="60"/>
      <c r="F33" s="59"/>
      <c r="G33" s="59"/>
      <c r="H33" s="60"/>
      <c r="I33" s="60"/>
      <c r="J33" s="61"/>
      <c r="K33" s="59"/>
      <c r="L33" s="59"/>
      <c r="M33" s="60"/>
      <c r="N33" s="60"/>
      <c r="O33" s="59"/>
      <c r="P33" s="91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</row>
    <row r="34" spans="1:16" ht="18">
      <c r="A34" s="83" t="s">
        <v>46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2"/>
    </row>
    <row r="35" spans="1:16" ht="18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2"/>
    </row>
    <row r="36" spans="1:16" ht="18">
      <c r="A36" s="22"/>
      <c r="B36" s="22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92"/>
    </row>
    <row r="37" spans="1:76" s="46" customFormat="1" ht="18.75">
      <c r="A37" s="68" t="s">
        <v>1</v>
      </c>
      <c r="B37" s="69" t="s">
        <v>2</v>
      </c>
      <c r="C37" s="69" t="s">
        <v>3</v>
      </c>
      <c r="D37" s="41" t="s">
        <v>24</v>
      </c>
      <c r="E37" s="42" t="s">
        <v>26</v>
      </c>
      <c r="F37" s="70" t="s">
        <v>29</v>
      </c>
      <c r="G37" s="41" t="s">
        <v>30</v>
      </c>
      <c r="H37" s="73" t="s">
        <v>21</v>
      </c>
      <c r="I37" s="44" t="s">
        <v>32</v>
      </c>
      <c r="J37" s="41" t="s">
        <v>34</v>
      </c>
      <c r="K37" s="42" t="s">
        <v>37</v>
      </c>
      <c r="L37" s="43" t="s">
        <v>39</v>
      </c>
      <c r="M37" s="70" t="s">
        <v>42</v>
      </c>
      <c r="N37" s="76" t="s">
        <v>43</v>
      </c>
      <c r="O37" s="73" t="s">
        <v>15</v>
      </c>
      <c r="P37" s="93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</row>
    <row r="38" spans="1:76" s="46" customFormat="1" ht="18.75">
      <c r="A38" s="68"/>
      <c r="B38" s="69"/>
      <c r="C38" s="69"/>
      <c r="D38" s="47" t="s">
        <v>25</v>
      </c>
      <c r="E38" s="28" t="s">
        <v>27</v>
      </c>
      <c r="F38" s="71"/>
      <c r="G38" s="47" t="s">
        <v>31</v>
      </c>
      <c r="H38" s="74"/>
      <c r="I38" s="49" t="s">
        <v>33</v>
      </c>
      <c r="J38" s="47" t="s">
        <v>35</v>
      </c>
      <c r="K38" s="28" t="s">
        <v>38</v>
      </c>
      <c r="L38" s="48" t="s">
        <v>40</v>
      </c>
      <c r="M38" s="71"/>
      <c r="N38" s="77"/>
      <c r="O38" s="74"/>
      <c r="P38" s="93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</row>
    <row r="39" spans="1:76" s="46" customFormat="1" ht="18.75">
      <c r="A39" s="68"/>
      <c r="B39" s="69"/>
      <c r="C39" s="69"/>
      <c r="D39" s="51"/>
      <c r="E39" s="29" t="s">
        <v>28</v>
      </c>
      <c r="F39" s="72"/>
      <c r="G39" s="51"/>
      <c r="H39" s="75"/>
      <c r="I39" s="52"/>
      <c r="J39" s="51" t="s">
        <v>36</v>
      </c>
      <c r="K39" s="29" t="s">
        <v>22</v>
      </c>
      <c r="L39" s="50" t="s">
        <v>41</v>
      </c>
      <c r="M39" s="72"/>
      <c r="N39" s="78"/>
      <c r="O39" s="75"/>
      <c r="P39" s="93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</row>
    <row r="40" spans="1:76" s="26" customFormat="1" ht="18.75">
      <c r="A40" s="53" t="s">
        <v>47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1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</row>
    <row r="41" spans="1:76" s="26" customFormat="1" ht="18.75">
      <c r="A41" s="27" t="s">
        <v>48</v>
      </c>
      <c r="B41" s="31">
        <v>55300000</v>
      </c>
      <c r="C41" s="31">
        <v>13280892.93</v>
      </c>
      <c r="D41" s="33" t="s">
        <v>19</v>
      </c>
      <c r="E41" s="33" t="s">
        <v>19</v>
      </c>
      <c r="F41" s="33" t="s">
        <v>19</v>
      </c>
      <c r="G41" s="33" t="s">
        <v>19</v>
      </c>
      <c r="H41" s="33" t="s">
        <v>19</v>
      </c>
      <c r="I41" s="33" t="s">
        <v>19</v>
      </c>
      <c r="J41" s="33" t="s">
        <v>19</v>
      </c>
      <c r="K41" s="33" t="s">
        <v>19</v>
      </c>
      <c r="L41" s="33" t="s">
        <v>19</v>
      </c>
      <c r="M41" s="33" t="s">
        <v>19</v>
      </c>
      <c r="N41" s="33" t="s">
        <v>19</v>
      </c>
      <c r="O41" s="33" t="s">
        <v>19</v>
      </c>
      <c r="P41" s="91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</row>
    <row r="42" spans="1:76" s="26" customFormat="1" ht="18.75">
      <c r="A42" s="27" t="s">
        <v>49</v>
      </c>
      <c r="B42" s="31">
        <v>1000000</v>
      </c>
      <c r="C42" s="31">
        <v>1422857</v>
      </c>
      <c r="D42" s="33" t="s">
        <v>19</v>
      </c>
      <c r="E42" s="33" t="s">
        <v>19</v>
      </c>
      <c r="F42" s="33" t="s">
        <v>19</v>
      </c>
      <c r="G42" s="33" t="s">
        <v>19</v>
      </c>
      <c r="H42" s="33" t="s">
        <v>19</v>
      </c>
      <c r="I42" s="33" t="s">
        <v>19</v>
      </c>
      <c r="J42" s="33" t="s">
        <v>19</v>
      </c>
      <c r="K42" s="33" t="s">
        <v>19</v>
      </c>
      <c r="L42" s="33" t="s">
        <v>19</v>
      </c>
      <c r="M42" s="33" t="s">
        <v>19</v>
      </c>
      <c r="N42" s="33" t="s">
        <v>19</v>
      </c>
      <c r="O42" s="33" t="s">
        <v>19</v>
      </c>
      <c r="P42" s="91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</row>
    <row r="43" spans="1:76" s="26" customFormat="1" ht="18.75">
      <c r="A43" s="27" t="s">
        <v>50</v>
      </c>
      <c r="B43" s="31">
        <v>10010000</v>
      </c>
      <c r="C43" s="31">
        <v>6589457.43</v>
      </c>
      <c r="D43" s="33" t="s">
        <v>19</v>
      </c>
      <c r="E43" s="33" t="s">
        <v>19</v>
      </c>
      <c r="F43" s="33" t="s">
        <v>19</v>
      </c>
      <c r="G43" s="33" t="s">
        <v>19</v>
      </c>
      <c r="H43" s="33" t="s">
        <v>19</v>
      </c>
      <c r="I43" s="33" t="s">
        <v>19</v>
      </c>
      <c r="J43" s="33" t="s">
        <v>19</v>
      </c>
      <c r="K43" s="33" t="s">
        <v>19</v>
      </c>
      <c r="L43" s="33" t="s">
        <v>19</v>
      </c>
      <c r="M43" s="33" t="s">
        <v>19</v>
      </c>
      <c r="N43" s="33" t="s">
        <v>19</v>
      </c>
      <c r="O43" s="33" t="s">
        <v>19</v>
      </c>
      <c r="P43" s="91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</row>
    <row r="44" spans="1:76" s="26" customFormat="1" ht="18.75">
      <c r="A44" s="27" t="s">
        <v>51</v>
      </c>
      <c r="B44" s="31">
        <v>1201000</v>
      </c>
      <c r="C44" s="31">
        <v>84176</v>
      </c>
      <c r="D44" s="33" t="s">
        <v>19</v>
      </c>
      <c r="E44" s="33" t="s">
        <v>19</v>
      </c>
      <c r="F44" s="33" t="s">
        <v>19</v>
      </c>
      <c r="G44" s="33" t="s">
        <v>19</v>
      </c>
      <c r="H44" s="33" t="s">
        <v>19</v>
      </c>
      <c r="I44" s="33" t="s">
        <v>19</v>
      </c>
      <c r="J44" s="33" t="s">
        <v>19</v>
      </c>
      <c r="K44" s="33" t="s">
        <v>19</v>
      </c>
      <c r="L44" s="33" t="s">
        <v>19</v>
      </c>
      <c r="M44" s="33" t="s">
        <v>19</v>
      </c>
      <c r="N44" s="33" t="s">
        <v>19</v>
      </c>
      <c r="O44" s="33" t="s">
        <v>19</v>
      </c>
      <c r="P44" s="91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pans="1:76" s="26" customFormat="1" ht="18.75">
      <c r="A45" s="27" t="s">
        <v>52</v>
      </c>
      <c r="B45" s="31">
        <v>50000</v>
      </c>
      <c r="C45" s="65">
        <v>0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3" t="s">
        <v>19</v>
      </c>
      <c r="J45" s="33" t="s">
        <v>19</v>
      </c>
      <c r="K45" s="33" t="s">
        <v>19</v>
      </c>
      <c r="L45" s="33" t="s">
        <v>19</v>
      </c>
      <c r="M45" s="33" t="s">
        <v>19</v>
      </c>
      <c r="N45" s="33" t="s">
        <v>19</v>
      </c>
      <c r="O45" s="33" t="s">
        <v>19</v>
      </c>
      <c r="P45" s="91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</row>
    <row r="46" spans="1:76" s="26" customFormat="1" ht="18.75">
      <c r="A46" s="27" t="s">
        <v>57</v>
      </c>
      <c r="B46" s="31">
        <v>432439000</v>
      </c>
      <c r="C46" s="31">
        <v>454663917.73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3" t="s">
        <v>19</v>
      </c>
      <c r="J46" s="33" t="s">
        <v>19</v>
      </c>
      <c r="K46" s="33" t="s">
        <v>19</v>
      </c>
      <c r="L46" s="33" t="s">
        <v>19</v>
      </c>
      <c r="M46" s="33" t="s">
        <v>19</v>
      </c>
      <c r="N46" s="33" t="s">
        <v>19</v>
      </c>
      <c r="O46" s="33" t="s">
        <v>19</v>
      </c>
      <c r="P46" s="91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1:76" s="26" customFormat="1" ht="18.75">
      <c r="A47" s="27" t="s">
        <v>53</v>
      </c>
      <c r="B47" s="31">
        <v>100000000</v>
      </c>
      <c r="C47" s="33">
        <v>35475517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3" t="s">
        <v>19</v>
      </c>
      <c r="J47" s="33" t="s">
        <v>19</v>
      </c>
      <c r="K47" s="33" t="s">
        <v>19</v>
      </c>
      <c r="L47" s="33" t="s">
        <v>19</v>
      </c>
      <c r="M47" s="33" t="s">
        <v>19</v>
      </c>
      <c r="N47" s="33" t="s">
        <v>19</v>
      </c>
      <c r="O47" s="33" t="s">
        <v>19</v>
      </c>
      <c r="P47" s="91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</row>
    <row r="48" spans="1:76" s="26" customFormat="1" ht="18.75">
      <c r="A48" s="54" t="s">
        <v>56</v>
      </c>
      <c r="B48" s="55"/>
      <c r="C48" s="32"/>
      <c r="D48" s="33" t="s">
        <v>19</v>
      </c>
      <c r="E48" s="33" t="s">
        <v>19</v>
      </c>
      <c r="F48" s="33" t="s">
        <v>19</v>
      </c>
      <c r="G48" s="33" t="s">
        <v>19</v>
      </c>
      <c r="H48" s="33" t="s">
        <v>19</v>
      </c>
      <c r="I48" s="33" t="s">
        <v>19</v>
      </c>
      <c r="J48" s="33" t="s">
        <v>19</v>
      </c>
      <c r="K48" s="33" t="s">
        <v>19</v>
      </c>
      <c r="L48" s="33" t="s">
        <v>19</v>
      </c>
      <c r="M48" s="33" t="s">
        <v>19</v>
      </c>
      <c r="N48" s="33" t="s">
        <v>19</v>
      </c>
      <c r="O48" s="33" t="s">
        <v>19</v>
      </c>
      <c r="P48" s="9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</row>
    <row r="49" spans="1:76" s="26" customFormat="1" ht="19.5" thickBot="1">
      <c r="A49" s="56" t="s">
        <v>54</v>
      </c>
      <c r="B49" s="37">
        <f>SUM(B41:B47)</f>
        <v>600000000</v>
      </c>
      <c r="C49" s="37">
        <f>SUM(C41:C48)</f>
        <v>511516818.09000003</v>
      </c>
      <c r="D49" s="38" t="s">
        <v>19</v>
      </c>
      <c r="E49" s="38" t="s">
        <v>19</v>
      </c>
      <c r="F49" s="38" t="s">
        <v>19</v>
      </c>
      <c r="G49" s="38" t="s">
        <v>19</v>
      </c>
      <c r="H49" s="38" t="s">
        <v>19</v>
      </c>
      <c r="I49" s="38" t="s">
        <v>19</v>
      </c>
      <c r="J49" s="38" t="s">
        <v>19</v>
      </c>
      <c r="K49" s="38" t="s">
        <v>19</v>
      </c>
      <c r="L49" s="38" t="s">
        <v>19</v>
      </c>
      <c r="M49" s="38" t="s">
        <v>19</v>
      </c>
      <c r="N49" s="38" t="s">
        <v>19</v>
      </c>
      <c r="O49" s="38" t="s">
        <v>19</v>
      </c>
      <c r="P49" s="91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</row>
    <row r="50" spans="1:76" s="26" customFormat="1" ht="20.25" thickBot="1" thickTop="1">
      <c r="A50" s="30" t="s">
        <v>55</v>
      </c>
      <c r="B50" s="25"/>
      <c r="C50" s="57">
        <f>C49-C30</f>
        <v>487296504.19000006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91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spans="2:76" s="26" customFormat="1" ht="19.5" thickTop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91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</row>
    <row r="52" ht="18">
      <c r="P52" s="92"/>
    </row>
    <row r="53" ht="18">
      <c r="P53" s="92"/>
    </row>
    <row r="54" ht="18">
      <c r="P54" s="92"/>
    </row>
    <row r="55" ht="18">
      <c r="P55" s="92"/>
    </row>
    <row r="56" ht="18">
      <c r="P56" s="92"/>
    </row>
    <row r="57" ht="18">
      <c r="P57" s="92"/>
    </row>
    <row r="58" ht="18">
      <c r="P58" s="92"/>
    </row>
    <row r="59" ht="18">
      <c r="P59" s="92"/>
    </row>
    <row r="60" ht="18">
      <c r="P60" s="92"/>
    </row>
    <row r="61" ht="18">
      <c r="P61" s="92"/>
    </row>
    <row r="62" ht="18">
      <c r="P62" s="92"/>
    </row>
    <row r="63" ht="18">
      <c r="P63" s="92"/>
    </row>
    <row r="64" ht="18">
      <c r="P64" s="92"/>
    </row>
    <row r="65" ht="18">
      <c r="P65" s="92"/>
    </row>
    <row r="66" ht="18">
      <c r="P66" s="92"/>
    </row>
    <row r="67" ht="18">
      <c r="P67" s="92"/>
    </row>
    <row r="68" ht="18">
      <c r="P68" s="92"/>
    </row>
    <row r="69" ht="18">
      <c r="P69" s="92"/>
    </row>
  </sheetData>
  <sheetProtection/>
  <mergeCells count="20">
    <mergeCell ref="F5:F7"/>
    <mergeCell ref="C5:C7"/>
    <mergeCell ref="O37:O39"/>
    <mergeCell ref="A34:O34"/>
    <mergeCell ref="B5:B7"/>
    <mergeCell ref="A5:A7"/>
    <mergeCell ref="O5:O7"/>
    <mergeCell ref="N5:N7"/>
    <mergeCell ref="M5:M7"/>
    <mergeCell ref="H5:H7"/>
    <mergeCell ref="A1:O1"/>
    <mergeCell ref="A2:O2"/>
    <mergeCell ref="A3:O3"/>
    <mergeCell ref="A37:A39"/>
    <mergeCell ref="B37:B39"/>
    <mergeCell ref="C37:C39"/>
    <mergeCell ref="F37:F39"/>
    <mergeCell ref="H37:H39"/>
    <mergeCell ref="M37:M39"/>
    <mergeCell ref="N37:N39"/>
  </mergeCells>
  <printOptions/>
  <pageMargins left="0.37" right="0" top="0.39" bottom="0" header="0.1968503937007874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TrueFasterUser</cp:lastModifiedBy>
  <cp:lastPrinted>2013-03-20T07:44:49Z</cp:lastPrinted>
  <dcterms:created xsi:type="dcterms:W3CDTF">2008-05-30T08:15:33Z</dcterms:created>
  <dcterms:modified xsi:type="dcterms:W3CDTF">2013-05-17T09:59:31Z</dcterms:modified>
  <cp:category/>
  <cp:version/>
  <cp:contentType/>
  <cp:contentStatus/>
</cp:coreProperties>
</file>